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drawings/drawing2.xml" ContentType="application/vnd.openxmlformats-officedocument.drawing+xml"/>
  <Override PartName="/xl/tables/table10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techit-my.sharepoint.com/personal/sean_aztechit_co_uk/Documents/Cybersecurity assessment assets/"/>
    </mc:Choice>
  </mc:AlternateContent>
  <xr:revisionPtr revIDLastSave="0" documentId="8_{85CB5646-9473-5746-AD01-5C206ABB5A88}" xr6:coauthVersionLast="47" xr6:coauthVersionMax="47" xr10:uidLastSave="{00000000-0000-0000-0000-000000000000}"/>
  <bookViews>
    <workbookView xWindow="-120" yWindow="-120" windowWidth="29040" windowHeight="15840" xr2:uid="{E0C8F024-A8A0-470F-913F-E143FAFFCB4A}"/>
  </bookViews>
  <sheets>
    <sheet name="How to Use" sheetId="4" r:id="rId1"/>
    <sheet name="Answers" sheetId="2" r:id="rId2"/>
    <sheet name="Heatmap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7" i="2" l="1"/>
  <c r="E78" i="2"/>
  <c r="E67" i="2"/>
  <c r="E68" i="2"/>
  <c r="E69" i="2"/>
  <c r="E70" i="2"/>
  <c r="E71" i="2"/>
  <c r="E59" i="2"/>
  <c r="E60" i="2"/>
  <c r="E61" i="2"/>
  <c r="E50" i="2"/>
  <c r="E51" i="2"/>
  <c r="E52" i="2"/>
  <c r="E53" i="2"/>
  <c r="E39" i="2"/>
  <c r="E40" i="2"/>
  <c r="E41" i="2"/>
  <c r="E42" i="2"/>
  <c r="E43" i="2"/>
  <c r="E44" i="2"/>
  <c r="E30" i="2"/>
  <c r="E31" i="2"/>
  <c r="E32" i="2"/>
  <c r="E33" i="2"/>
  <c r="E21" i="2"/>
  <c r="E22" i="2"/>
  <c r="E23" i="2"/>
  <c r="E24" i="2"/>
  <c r="E12" i="2"/>
  <c r="E13" i="2"/>
  <c r="E14" i="2"/>
  <c r="E15" i="2"/>
  <c r="E2" i="2"/>
  <c r="E3" i="2"/>
  <c r="E4" i="2"/>
  <c r="E5" i="2"/>
  <c r="E6" i="2"/>
  <c r="E79" i="2"/>
  <c r="E81" i="2"/>
  <c r="E93" i="2"/>
  <c r="F93" i="2"/>
  <c r="C11" i="3"/>
  <c r="E54" i="2"/>
  <c r="E56" i="2"/>
  <c r="E90" i="2"/>
  <c r="F90" i="2"/>
  <c r="C8" i="3"/>
  <c r="E34" i="2"/>
  <c r="E36" i="2"/>
  <c r="E88" i="2"/>
  <c r="F88" i="2"/>
  <c r="C6" i="3"/>
  <c r="E72" i="2"/>
  <c r="E74" i="2"/>
  <c r="E92" i="2"/>
  <c r="F92" i="2"/>
  <c r="C10" i="3"/>
  <c r="E62" i="2"/>
  <c r="E64" i="2"/>
  <c r="E91" i="2"/>
  <c r="F91" i="2"/>
  <c r="C9" i="3"/>
  <c r="E45" i="2"/>
  <c r="E47" i="2"/>
  <c r="E89" i="2"/>
  <c r="F89" i="2"/>
  <c r="C7" i="3"/>
  <c r="E25" i="2"/>
  <c r="E27" i="2"/>
  <c r="E87" i="2"/>
  <c r="F87" i="2"/>
  <c r="C5" i="3"/>
  <c r="E16" i="2"/>
  <c r="E18" i="2"/>
  <c r="E86" i="2"/>
  <c r="F86" i="2"/>
  <c r="C4" i="3"/>
  <c r="E7" i="2"/>
  <c r="E9" i="2"/>
  <c r="E85" i="2"/>
  <c r="F85" i="2"/>
  <c r="C3" i="3"/>
  <c r="C26" i="3"/>
</calcChain>
</file>

<file path=xl/sharedStrings.xml><?xml version="1.0" encoding="utf-8"?>
<sst xmlns="http://schemas.openxmlformats.org/spreadsheetml/2006/main" count="211" uniqueCount="75">
  <si>
    <t>Category</t>
  </si>
  <si>
    <t>Section</t>
  </si>
  <si>
    <t>Question</t>
  </si>
  <si>
    <t>Answer</t>
  </si>
  <si>
    <t>Points</t>
  </si>
  <si>
    <t>Available</t>
  </si>
  <si>
    <t>Percent</t>
  </si>
  <si>
    <t>Recover</t>
  </si>
  <si>
    <t>BUDR</t>
  </si>
  <si>
    <t>Are key systems backed up on a suitable schedule</t>
  </si>
  <si>
    <t>Is there a Disaster Recover plan that is reviewed and tested annually?</t>
  </si>
  <si>
    <t>Are backups (or copies of) stored offsite/cloud?</t>
  </si>
  <si>
    <t>Protect</t>
  </si>
  <si>
    <t>Data Protection</t>
  </si>
  <si>
    <t>Are audit logs maintained for access to corporate data?</t>
  </si>
  <si>
    <t>Are data leak prevention policies applied to corporate data?</t>
  </si>
  <si>
    <t>Is corporate data protected from being copied to 3rd party cloud services?</t>
  </si>
  <si>
    <t>Is corporate data protected from being copied to external media?</t>
  </si>
  <si>
    <t>Is data encrypted at rest?</t>
  </si>
  <si>
    <t>Is sensitivity labelling applied to corporate data?</t>
  </si>
  <si>
    <t>Device Compliance</t>
  </si>
  <si>
    <t>Are all workstations/laptop/server devices using supported Operating systems (e.g. Windows 10 +)</t>
  </si>
  <si>
    <t>Is old/unnecessary software removed from all devices</t>
  </si>
  <si>
    <t>Detect</t>
  </si>
  <si>
    <t xml:space="preserve">Is there alerting and monitoring in place to alert if a device has its Firewall and Anti Virus switched off </t>
  </si>
  <si>
    <t>Is there suitable patch maintenance in place which ensures that security patches are applied within 14 days of release</t>
  </si>
  <si>
    <t>Email Security</t>
  </si>
  <si>
    <t>Are attachments/hyperlinks scanned?</t>
  </si>
  <si>
    <t xml:space="preserve">Are DKIM Records setup correctly </t>
  </si>
  <si>
    <t xml:space="preserve">Is DMARC Used </t>
  </si>
  <si>
    <t>Endpoint Protection</t>
  </si>
  <si>
    <t>Are signatures updated on a regular basis</t>
  </si>
  <si>
    <t>Is on-demand scanning enabled</t>
  </si>
  <si>
    <t>Is there an Anti-Virus product deployed to all endpoints?</t>
  </si>
  <si>
    <t>Is your Anti-Virus solution NextGen AV (i.e. Endpoint Detection Response)</t>
  </si>
  <si>
    <t xml:space="preserve">Identity Protection </t>
  </si>
  <si>
    <t>Are alerts configured and actively monitored for suspicious activity i.e. failed logon attempts etc</t>
  </si>
  <si>
    <t>Identify</t>
  </si>
  <si>
    <t>Are conditional access policies applied to users for accessing cloud services.</t>
  </si>
  <si>
    <t xml:space="preserve">Do you actively monitor the dark web for leaked credentials </t>
  </si>
  <si>
    <t>Is Multi-Factor used to access SAAS Applications (O365, Google, Salesforce)</t>
  </si>
  <si>
    <t>Network</t>
  </si>
  <si>
    <t>Do you have firewalls at the network gateway (not a basic router firewall)</t>
  </si>
  <si>
    <t>Is a comprehensive asset list maintained</t>
  </si>
  <si>
    <t>Is regulary vulnerability scanning conducted?</t>
  </si>
  <si>
    <t>Is there a Remote Access Policy</t>
  </si>
  <si>
    <t>Is there any Web Content control in place on the local/remote networks?</t>
  </si>
  <si>
    <t>Is Wi-Fi password protected, with Guest networks segregated</t>
  </si>
  <si>
    <t>Respond</t>
  </si>
  <si>
    <t>Policy</t>
  </si>
  <si>
    <t>Is there currently a data breach response plan formulated</t>
  </si>
  <si>
    <t>Users</t>
  </si>
  <si>
    <t>Are administration accounts restricted and not used for day-to-day operations</t>
  </si>
  <si>
    <t>Are leaver accounts disabled immediately, and review regular</t>
  </si>
  <si>
    <t>Do you have a robust password policy to ensure all users have strong passwords?</t>
  </si>
  <si>
    <t xml:space="preserve">Is cyber security user awareness training available for staff?  </t>
  </si>
  <si>
    <t>Is rule of 'least privilege' used</t>
  </si>
  <si>
    <t>Is there a suitable email security product in place (not native Microsoft 365 or Gmail)?</t>
  </si>
  <si>
    <t>Total</t>
  </si>
  <si>
    <t>Risk Area</t>
  </si>
  <si>
    <t>Impact</t>
  </si>
  <si>
    <t>Probability</t>
  </si>
  <si>
    <t>Identity Protection</t>
  </si>
  <si>
    <t>Identity</t>
  </si>
  <si>
    <t>Data</t>
  </si>
  <si>
    <t>Email</t>
  </si>
  <si>
    <t>Endpoint</t>
  </si>
  <si>
    <t>Device</t>
  </si>
  <si>
    <t>Aztech IT - Cyber Security Assessment Heatmap</t>
  </si>
  <si>
    <t>How to use this form:</t>
  </si>
  <si>
    <t xml:space="preserve">On the Answers page, there are multiple questions covering different areas.
Simply use the drop-down option and choose whether the answer is a Yes, No, or Partial.
This will assign the relevant amount of weighted points to each answer, and then total up a percentage </t>
  </si>
  <si>
    <t>The percentage points for each section are then converted to a result between 1 and 5</t>
  </si>
  <si>
    <t>The Results</t>
  </si>
  <si>
    <t>The results from each column are then plotted on the heatmap to help identify areas of concern.</t>
  </si>
  <si>
    <t>On the Heatmap page, the results from the answers are populated in the 'Probability' column of the table - do not amend this column manually. Using a range of 1 through 5 rate each section in the impact that a failure would have, with 1 being little or no impact, and 5 being a major impact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</si>
</sst>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0" fontId="0" fillId="2" borderId="0" xfId="0" applyFill="1" applyBorder="1"/>
    <xf numFmtId="0" fontId="0" fillId="2" borderId="0" xfId="0" applyFill="1" applyBorder="1" applyAlignment="1">
      <alignment vertical="top" wrapText="1"/>
    </xf>
    <xf numFmtId="0" fontId="0" fillId="2" borderId="0" xfId="0" applyFill="1" applyBorder="1" applyAlignment="1">
      <alignment wrapText="1"/>
    </xf>
    <xf numFmtId="0" fontId="1" fillId="2" borderId="0" xfId="0" applyFont="1" applyFill="1" applyBorder="1"/>
  </cellXfs>
  <cellStyles count="1">
    <cellStyle name="Normal" xfId="0" builtinId="0"/>
  </cellStyles>
  <dxfs count="10">
    <dxf>
      <numFmt numFmtId="1" formatCode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F4A7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 /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 /><Relationship Id="rId2" Type="http://schemas.microsoft.com/office/2011/relationships/chartColorStyle" Target="colors1.xml" /><Relationship Id="rId1" Type="http://schemas.microsoft.com/office/2011/relationships/chartStyle" Target="style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Risk Heat Map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4163645075700688E-2"/>
          <c:y val="6.6926296281478184E-2"/>
          <c:w val="0.94794810730402568"/>
          <c:h val="0.83981774625996974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54CE-41C8-8C14-6FFF4063D2B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4CE-41C8-8C14-6FFF4063D2B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4CE-41C8-8C14-6FFF4063D2B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4CE-41C8-8C14-6FFF4063D2B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4CE-41C8-8C14-6FFF4063D2B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4CE-41C8-8C14-6FFF4063D2B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54CE-41C8-8C14-6FFF4063D2B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54CE-41C8-8C14-6FFF4063D2BB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54CE-41C8-8C14-6FFF4063D2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ln>
                      <a:noFill/>
                    </a:ln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Heatmap!$B$3:$B$11</c:f>
              <c:numCache>
                <c:formatCode>General</c:formatCode>
                <c:ptCount val="9"/>
              </c:numCache>
            </c:numRef>
          </c:xVal>
          <c:yVal>
            <c:numRef>
              <c:f>Heatmap!$C$3:$C$11</c:f>
              <c:numCache>
                <c:formatCode>0</c:formatCode>
                <c:ptCount val="9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Heatmap!$A$3:$A$11</c15:f>
                <c15:dlblRangeCache>
                  <c:ptCount val="9"/>
                  <c:pt idx="0">
                    <c:v>Users</c:v>
                  </c:pt>
                  <c:pt idx="1">
                    <c:v>Device Compliance</c:v>
                  </c:pt>
                  <c:pt idx="2">
                    <c:v>Endpoint Protection</c:v>
                  </c:pt>
                  <c:pt idx="3">
                    <c:v>Email Security</c:v>
                  </c:pt>
                  <c:pt idx="4">
                    <c:v>Data Protection</c:v>
                  </c:pt>
                  <c:pt idx="5">
                    <c:v>Identity Protection</c:v>
                  </c:pt>
                  <c:pt idx="6">
                    <c:v>BUDR</c:v>
                  </c:pt>
                  <c:pt idx="7">
                    <c:v>Network</c:v>
                  </c:pt>
                  <c:pt idx="8">
                    <c:v>Policy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1-54CE-41C8-8C14-6FFF4063D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731456"/>
        <c:axId val="1558730624"/>
      </c:scatterChart>
      <c:valAx>
        <c:axId val="1558731456"/>
        <c:scaling>
          <c:orientation val="minMax"/>
          <c:max val="5.5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400" b="1"/>
                  <a:t>Impact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8730624"/>
        <c:crosses val="autoZero"/>
        <c:crossBetween val="midCat"/>
      </c:valAx>
      <c:valAx>
        <c:axId val="1558730624"/>
        <c:scaling>
          <c:orientation val="minMax"/>
          <c:max val="5.5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b="1"/>
                  <a:t>Probability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8731456"/>
        <c:crosses val="autoZero"/>
        <c:crossBetween val="midCat"/>
      </c:valAx>
      <c:spPr>
        <a:gradFill flip="none" rotWithShape="1">
          <a:gsLst>
            <a:gs pos="0">
              <a:schemeClr val="accent6"/>
            </a:gs>
            <a:gs pos="24000">
              <a:schemeClr val="accent4">
                <a:lumMod val="40000"/>
                <a:lumOff val="60000"/>
              </a:schemeClr>
            </a:gs>
            <a:gs pos="54000">
              <a:srgbClr val="FFC000"/>
            </a:gs>
            <a:gs pos="82000">
              <a:srgbClr val="FF0000"/>
            </a:gs>
          </a:gsLst>
          <a:path path="circle">
            <a:fillToRect t="100000" r="100000"/>
          </a:path>
          <a:tileRect l="-100000" b="-10000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 /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9</xdr:row>
      <xdr:rowOff>0</xdr:rowOff>
    </xdr:from>
    <xdr:to>
      <xdr:col>1</xdr:col>
      <xdr:colOff>1310313</xdr:colOff>
      <xdr:row>16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0ACC80-6289-492C-8CC7-0A25CF4E8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1" y="2476500"/>
          <a:ext cx="1272212" cy="148590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</xdr:colOff>
      <xdr:row>19</xdr:row>
      <xdr:rowOff>28576</xdr:rowOff>
    </xdr:from>
    <xdr:to>
      <xdr:col>1</xdr:col>
      <xdr:colOff>2545781</xdr:colOff>
      <xdr:row>27</xdr:row>
      <xdr:rowOff>34925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0BD11E2-9CA0-4BE6-B71B-451763404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5475" y="5172076"/>
          <a:ext cx="2529906" cy="1530349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31</xdr:row>
      <xdr:rowOff>1</xdr:rowOff>
    </xdr:from>
    <xdr:to>
      <xdr:col>5</xdr:col>
      <xdr:colOff>598916</xdr:colOff>
      <xdr:row>50</xdr:row>
      <xdr:rowOff>123825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9EDAC92-14DF-43B3-8B31-42E65FC2C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7225" y="7429501"/>
          <a:ext cx="7780766" cy="3743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</xdr:row>
      <xdr:rowOff>0</xdr:rowOff>
    </xdr:from>
    <xdr:to>
      <xdr:col>26</xdr:col>
      <xdr:colOff>304800</xdr:colOff>
      <xdr:row>36</xdr:row>
      <xdr:rowOff>180974</xdr:rowOff>
    </xdr:to>
    <xdr:graphicFrame macro="">
      <xdr:nvGraphicFramePr>
        <xdr:cNvPr id="6" name="Chart 2">
          <a:extLst>
            <a:ext uri="{FF2B5EF4-FFF2-40B4-BE49-F238E27FC236}">
              <a16:creationId xmlns:a16="http://schemas.microsoft.com/office/drawing/2014/main" id="{060DD0CD-C79A-436C-8D10-48A3996269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0.04632</cdr:x>
      <cdr:y>0.07789</cdr:y>
    </cdr:from>
    <cdr:to>
      <cdr:x>0.17098</cdr:x>
      <cdr:y>0.11127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6861EBA-7135-40AA-A752-DD9E981A506D}"/>
            </a:ext>
          </a:extLst>
        </cdr:cNvPr>
        <cdr:cNvSpPr txBox="1"/>
      </cdr:nvSpPr>
      <cdr:spPr>
        <a:xfrm xmlns:a="http://schemas.openxmlformats.org/drawingml/2006/main">
          <a:off x="647679" y="533428"/>
          <a:ext cx="1743096" cy="2285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/>
            <a:t>Highly Potential,</a:t>
          </a:r>
          <a:r>
            <a:rPr lang="en-GB" sz="1100" baseline="0"/>
            <a:t> Not Likely</a:t>
          </a:r>
          <a:endParaRPr lang="en-GB" sz="1100"/>
        </a:p>
      </cdr:txBody>
    </cdr:sp>
  </cdr:relSizeAnchor>
  <cdr:relSizeAnchor xmlns:cdr="http://schemas.openxmlformats.org/drawingml/2006/chartDrawing">
    <cdr:from>
      <cdr:x>0.8549</cdr:x>
      <cdr:y>0.0714</cdr:y>
    </cdr:from>
    <cdr:to>
      <cdr:x>0.99523</cdr:x>
      <cdr:y>0.10431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6A8C4C88-3D1F-4714-A35A-1A7FD7654E4C}"/>
            </a:ext>
          </a:extLst>
        </cdr:cNvPr>
        <cdr:cNvSpPr txBox="1"/>
      </cdr:nvSpPr>
      <cdr:spPr>
        <a:xfrm xmlns:a="http://schemas.openxmlformats.org/drawingml/2006/main">
          <a:off x="11953875" y="488950"/>
          <a:ext cx="1962150" cy="2254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>
              <a:solidFill>
                <a:schemeClr val="bg1"/>
              </a:solidFill>
            </a:rPr>
            <a:t>Highly Potential,</a:t>
          </a:r>
          <a:r>
            <a:rPr lang="en-GB" sz="1100" baseline="0">
              <a:solidFill>
                <a:schemeClr val="bg1"/>
              </a:solidFill>
            </a:rPr>
            <a:t> Highly Likely</a:t>
          </a:r>
          <a:endParaRPr lang="en-GB" sz="1100">
            <a:solidFill>
              <a:schemeClr val="bg1"/>
            </a:solidFill>
          </a:endParaRPr>
        </a:p>
      </cdr:txBody>
    </cdr:sp>
  </cdr:relSizeAnchor>
  <cdr:relSizeAnchor xmlns:cdr="http://schemas.openxmlformats.org/drawingml/2006/chartDrawing">
    <cdr:from>
      <cdr:x>0.04246</cdr:x>
      <cdr:y>0.86694</cdr:y>
    </cdr:from>
    <cdr:to>
      <cdr:x>0.18279</cdr:x>
      <cdr:y>0.89986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A12C65FF-AAB4-4222-ABF8-8C6CB65C0E79}"/>
            </a:ext>
          </a:extLst>
        </cdr:cNvPr>
        <cdr:cNvSpPr txBox="1"/>
      </cdr:nvSpPr>
      <cdr:spPr>
        <a:xfrm xmlns:a="http://schemas.openxmlformats.org/drawingml/2006/main">
          <a:off x="593725" y="5937250"/>
          <a:ext cx="1962150" cy="2254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>
              <a:solidFill>
                <a:schemeClr val="bg1"/>
              </a:solidFill>
            </a:rPr>
            <a:t>Low Probability, Low Impact</a:t>
          </a:r>
        </a:p>
      </cdr:txBody>
    </cdr:sp>
  </cdr:relSizeAnchor>
  <cdr:relSizeAnchor xmlns:cdr="http://schemas.openxmlformats.org/drawingml/2006/chartDrawing">
    <cdr:from>
      <cdr:x>0.83719</cdr:x>
      <cdr:y>0.86416</cdr:y>
    </cdr:from>
    <cdr:to>
      <cdr:x>0.97752</cdr:x>
      <cdr:y>0.89708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31C61C38-DD63-44AE-ABEC-416221C26E4E}"/>
            </a:ext>
          </a:extLst>
        </cdr:cNvPr>
        <cdr:cNvSpPr txBox="1"/>
      </cdr:nvSpPr>
      <cdr:spPr>
        <a:xfrm xmlns:a="http://schemas.openxmlformats.org/drawingml/2006/main">
          <a:off x="11706225" y="5918200"/>
          <a:ext cx="1962150" cy="225424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tx1">
              <a:lumMod val="25000"/>
              <a:lumOff val="75000"/>
            </a:schemeClr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>
              <a:solidFill>
                <a:schemeClr val="tx1"/>
              </a:solidFill>
            </a:rPr>
            <a:t>High</a:t>
          </a:r>
          <a:r>
            <a:rPr lang="en-GB" sz="1100" baseline="0">
              <a:solidFill>
                <a:schemeClr val="tx1"/>
              </a:solidFill>
            </a:rPr>
            <a:t> Impact</a:t>
          </a:r>
          <a:r>
            <a:rPr lang="en-GB" sz="1100">
              <a:solidFill>
                <a:schemeClr val="tx1"/>
              </a:solidFill>
            </a:rPr>
            <a:t>, Low Probability</a:t>
          </a:r>
        </a:p>
      </cdr:txBody>
    </cdr:sp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40EA6FB-1001-4B35-AC46-93A954BFA02F}" name="AnsUsers" displayName="AnsUsers" ref="A1:E6" totalsRowShown="0">
  <autoFilter ref="A1:E6" xr:uid="{540EA6FB-1001-4B35-AC46-93A954BFA02F}"/>
  <tableColumns count="5">
    <tableColumn id="1" xr3:uid="{400B1499-C71D-4FCA-9288-BF4C2485BAC4}" name="Category"/>
    <tableColumn id="2" xr3:uid="{572BE935-AA4A-4248-A955-997725A2E408}" name="Section"/>
    <tableColumn id="3" xr3:uid="{4F3AFFD0-E866-45A0-9AD8-5879D10CB383}" name="Question"/>
    <tableColumn id="4" xr3:uid="{ED93498E-37ED-4D52-8BF8-6B8796F03AD7}" name="Answer"/>
    <tableColumn id="5" xr3:uid="{85B9F124-C262-4A1E-8ED5-1064FFB3CB8D}" name="Points" dataDxfId="9">
      <calculatedColumnFormula>IF(D2="Yes", 10, IF(D2="No", -5, IF(D2="Partial", 5)))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53BCD6D-E4D9-4A80-ABB2-470059F29A5F}" name="AnsDeviceComp" displayName="AnsDeviceComp" ref="A11:E15" totalsRowShown="0">
  <autoFilter ref="A11:E15" xr:uid="{E53BCD6D-E4D9-4A80-ABB2-470059F29A5F}"/>
  <tableColumns count="5">
    <tableColumn id="1" xr3:uid="{DE9B0CE2-57CA-4356-ACCB-5CC92C86843F}" name="Category"/>
    <tableColumn id="2" xr3:uid="{12671DB6-47B8-427A-B5C3-717CF8185439}" name="Section"/>
    <tableColumn id="3" xr3:uid="{3F26C939-3002-47F0-B7D2-F785448926A2}" name="Question"/>
    <tableColumn id="4" xr3:uid="{35395122-BEEF-4FA4-88E7-17D37E2EBA6D}" name="Answer"/>
    <tableColumn id="5" xr3:uid="{FB66DD38-37A5-4DA1-837A-0B68C1D1DB0E}" name="Points" dataDxfId="8">
      <calculatedColumnFormula>IF(D12="Yes", 10, IF(D12="No", -5, IF(D12="Partial", 5)))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939228C-058F-4BBE-85BC-A3AC87F000FA}" name="AnsEdnpoint" displayName="AnsEdnpoint" ref="A20:E24" totalsRowShown="0">
  <autoFilter ref="A20:E24" xr:uid="{D939228C-058F-4BBE-85BC-A3AC87F000FA}"/>
  <tableColumns count="5">
    <tableColumn id="1" xr3:uid="{0467EEF3-9C66-4B55-9FAA-772CDFE7446F}" name="Category"/>
    <tableColumn id="2" xr3:uid="{323E4FB8-6597-406F-A7D0-0312B1F3EA0C}" name="Section"/>
    <tableColumn id="3" xr3:uid="{53E5B04C-AEBC-428D-A735-1B3343AACC24}" name="Question"/>
    <tableColumn id="4" xr3:uid="{2D34728D-1A0A-4789-9C53-B15D2E589232}" name="Answer"/>
    <tableColumn id="5" xr3:uid="{6ED7866F-D124-4C4A-AAC3-18C57BF8E6CB}" name="Points" dataDxfId="7">
      <calculatedColumnFormula>IF(D21="Yes", 10, IF(D21="No", -5, IF(D21="Partial", 5)))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3877E3-76B5-4E8E-A4B2-8D6ACDDC9F7E}" name="AnsEmail" displayName="AnsEmail" ref="A29:E33" totalsRowShown="0">
  <autoFilter ref="A29:E33" xr:uid="{003877E3-76B5-4E8E-A4B2-8D6ACDDC9F7E}"/>
  <tableColumns count="5">
    <tableColumn id="1" xr3:uid="{A1078C37-0851-48D0-86A5-E6985B8CB653}" name="Category"/>
    <tableColumn id="2" xr3:uid="{651E2E3A-60D1-4FE9-A6C0-B889985D5DEC}" name="Section"/>
    <tableColumn id="3" xr3:uid="{DAEFD346-D9DE-4325-A939-147F12619E93}" name="Question"/>
    <tableColumn id="4" xr3:uid="{BBD3BD91-F66F-4E8C-9495-9D7CB1744C8D}" name="Answer"/>
    <tableColumn id="5" xr3:uid="{CC504F76-7E63-49AC-A77C-2832B147A427}" name="Points" dataDxfId="6">
      <calculatedColumnFormula>IF(D30="Yes", 10, IF(D30="No", -5, IF(D30="Partial", 5)))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5D3B38BB-445C-435C-8B3E-7263AFF56BFC}" name="AnsData" displayName="AnsData" ref="A38:E44" totalsRowShown="0">
  <autoFilter ref="A38:E44" xr:uid="{5D3B38BB-445C-435C-8B3E-7263AFF56BFC}"/>
  <tableColumns count="5">
    <tableColumn id="1" xr3:uid="{D605A2B1-07A3-4BBF-A0E6-5C25B766AFD9}" name="Category"/>
    <tableColumn id="2" xr3:uid="{309EF411-7DD1-41B9-8C82-88CD1EF81E4F}" name="Section"/>
    <tableColumn id="3" xr3:uid="{2488E210-FD8B-4A42-98ED-AFD563DAA46B}" name="Question"/>
    <tableColumn id="4" xr3:uid="{A2B68AF7-7DCB-45EF-8837-212B3F6B461F}" name="Answer"/>
    <tableColumn id="5" xr3:uid="{D3E90B82-35F9-401D-9FFC-8524B727711C}" name="Points" dataDxfId="5">
      <calculatedColumnFormula>IF(D39="Yes", 10, IF(D39="No", -5, IF(D39="Partial", 5)))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E39890F3-FA2D-494B-B677-18A8F506DD17}" name="AnsIDProt" displayName="AnsIDProt" ref="A49:E53" totalsRowShown="0">
  <autoFilter ref="A49:E53" xr:uid="{E39890F3-FA2D-494B-B677-18A8F506DD17}"/>
  <tableColumns count="5">
    <tableColumn id="1" xr3:uid="{68B7E4A5-1268-4CDA-981A-94AA6AAFD165}" name="Category"/>
    <tableColumn id="2" xr3:uid="{673E8EC0-45B7-4A80-8D93-A401C544F0BB}" name="Section"/>
    <tableColumn id="3" xr3:uid="{9C375EF3-D596-4712-A4D9-CB54F92E6ED8}" name="Question"/>
    <tableColumn id="4" xr3:uid="{AFFFAA99-11ED-4EDC-84E5-C3ED17BE6BBC}" name="Answer"/>
    <tableColumn id="5" xr3:uid="{E9D3A819-6C8C-4294-9621-8E4649568127}" name="Points" dataDxfId="4">
      <calculatedColumnFormula>IF(D50="Yes", 10, IF(D50="No", -5, IF(D50="Partial", 5)))</calculatedColumnFormula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266A74B0-4B97-4D23-A6A7-1CDA157C99B9}" name="AnsBUDR" displayName="AnsBUDR" ref="A58:E61" totalsRowShown="0">
  <autoFilter ref="A58:E61" xr:uid="{266A74B0-4B97-4D23-A6A7-1CDA157C99B9}"/>
  <tableColumns count="5">
    <tableColumn id="1" xr3:uid="{075853FA-ABAF-46A8-AE2D-010F4D2C6577}" name="Category"/>
    <tableColumn id="2" xr3:uid="{11457704-F1C0-4924-917E-EEF2426A3934}" name="Section"/>
    <tableColumn id="3" xr3:uid="{21C388AA-BB76-4C37-9218-860A08A2C71A}" name="Question"/>
    <tableColumn id="4" xr3:uid="{46A172F7-E579-4177-BD1D-9E0AA453D96A}" name="Answer"/>
    <tableColumn id="5" xr3:uid="{E37AF9B6-0B17-4700-952F-4C085F3D8187}" name="Points" dataDxfId="3">
      <calculatedColumnFormula>IF(D59="Yes", 10, IF(D59="No", -5, IF(D59="Partial", 5)))</calculatedColumnFormula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30487BF9-C2A7-4262-A103-A36051C6F9C9}" name="AnsNetwork" displayName="AnsNetwork" ref="A66:E71" totalsRowShown="0">
  <autoFilter ref="A66:E71" xr:uid="{30487BF9-C2A7-4262-A103-A36051C6F9C9}"/>
  <tableColumns count="5">
    <tableColumn id="1" xr3:uid="{5F294AA5-85B3-4D58-A470-CFD4C2A2A7E7}" name="Category"/>
    <tableColumn id="2" xr3:uid="{CBC0BFB1-B712-49E1-8EBA-33EC0FE0A32C}" name="Section"/>
    <tableColumn id="3" xr3:uid="{D57C91C2-7D91-4415-A128-ABE37F6FB7D9}" name="Question"/>
    <tableColumn id="4" xr3:uid="{98310373-3B91-473C-82CA-E0110AC64A75}" name="Answer"/>
    <tableColumn id="5" xr3:uid="{7F05181D-0BF8-4134-A401-BCA16B92767B}" name="Points" dataDxfId="2">
      <calculatedColumnFormula>IF(D67="Yes", 10, IF(D67="No", -5, IF(D67="Partial", 5)))</calculatedColumnFormula>
    </tableColumn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54A07F63-0BF3-4B18-B82E-D18225300D6D}" name="AnsPolicy" displayName="AnsPolicy" ref="A76:E78" totalsRowShown="0">
  <autoFilter ref="A76:E78" xr:uid="{54A07F63-0BF3-4B18-B82E-D18225300D6D}"/>
  <tableColumns count="5">
    <tableColumn id="1" xr3:uid="{A7887F9F-2957-4938-AF82-EE6645341098}" name="Category"/>
    <tableColumn id="2" xr3:uid="{7A42E79A-4C55-46D6-9A44-72151E40DA6A}" name="Section"/>
    <tableColumn id="3" xr3:uid="{F2B7084E-84A0-4407-B24D-3D85151A0716}" name="Question"/>
    <tableColumn id="4" xr3:uid="{CB10F977-FACD-48CE-81B9-B4F08FAFEDD7}" name="Answer"/>
    <tableColumn id="5" xr3:uid="{9CE34EDD-D4CA-49F7-A9C0-08C713DB8401}" name="Points" dataDxfId="1">
      <calculatedColumnFormula>IF(D77="Yes", 10, IF(D77="No", -5, IF(D77="Partial", 5)))</calculatedColumnFormula>
    </tableColumn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875B9F1A-0A72-40E1-9AE4-DF241632BD88}" name="Table24" displayName="Table24" ref="A2:C11" totalsRowShown="0">
  <autoFilter ref="A2:C11" xr:uid="{875B9F1A-0A72-40E1-9AE4-DF241632BD88}"/>
  <tableColumns count="3">
    <tableColumn id="1" xr3:uid="{61A86917-1278-43C0-895B-BAAA2BF372F2}" name="Risk Area"/>
    <tableColumn id="2" xr3:uid="{B7DC824C-F345-4B5A-80CF-E3432538CF0E}" name="Impact"/>
    <tableColumn id="3" xr3:uid="{C615590B-AEA3-4225-A04C-0CA2E11FE908}" name="Probability" dataDxfId="0">
      <calculatedColumnFormula>_xlfn.NUMBERVALUE(Answers!F85)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 /><Relationship Id="rId3" Type="http://schemas.openxmlformats.org/officeDocument/2006/relationships/table" Target="../tables/table2.xml" /><Relationship Id="rId7" Type="http://schemas.openxmlformats.org/officeDocument/2006/relationships/table" Target="../tables/table6.xml" /><Relationship Id="rId2" Type="http://schemas.openxmlformats.org/officeDocument/2006/relationships/table" Target="../tables/table1.xml" /><Relationship Id="rId1" Type="http://schemas.openxmlformats.org/officeDocument/2006/relationships/printerSettings" Target="../printerSettings/printerSettings2.bin" /><Relationship Id="rId6" Type="http://schemas.openxmlformats.org/officeDocument/2006/relationships/table" Target="../tables/table5.xml" /><Relationship Id="rId5" Type="http://schemas.openxmlformats.org/officeDocument/2006/relationships/table" Target="../tables/table4.xml" /><Relationship Id="rId10" Type="http://schemas.openxmlformats.org/officeDocument/2006/relationships/table" Target="../tables/table9.xml" /><Relationship Id="rId4" Type="http://schemas.openxmlformats.org/officeDocument/2006/relationships/table" Target="../tables/table3.xml" /><Relationship Id="rId9" Type="http://schemas.openxmlformats.org/officeDocument/2006/relationships/table" Target="../tables/table8.xml" 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 /><Relationship Id="rId2" Type="http://schemas.openxmlformats.org/officeDocument/2006/relationships/drawing" Target="../drawings/drawing2.xml" /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2A114-5163-4BAC-9582-6C7BA6DFDADF}">
  <dimension ref="B5:B31"/>
  <sheetViews>
    <sheetView tabSelected="1" workbookViewId="0">
      <selection activeCell="J21" sqref="J21"/>
    </sheetView>
  </sheetViews>
  <sheetFormatPr defaultColWidth="9.14453125" defaultRowHeight="15" x14ac:dyDescent="0.2"/>
  <cols>
    <col min="1" max="1" width="9.14453125" style="2"/>
    <col min="2" max="2" width="80.98046875" style="2" customWidth="1"/>
    <col min="3" max="16384" width="9.14453125" style="2"/>
  </cols>
  <sheetData>
    <row r="5" spans="2:2" x14ac:dyDescent="0.2">
      <c r="B5" s="2" t="s">
        <v>68</v>
      </c>
    </row>
    <row r="7" spans="2:2" x14ac:dyDescent="0.2">
      <c r="B7" s="5" t="s">
        <v>69</v>
      </c>
    </row>
    <row r="9" spans="2:2" ht="54.75" x14ac:dyDescent="0.2">
      <c r="B9" s="3" t="s">
        <v>70</v>
      </c>
    </row>
    <row r="18" spans="2:2" x14ac:dyDescent="0.2">
      <c r="B18" s="3" t="s">
        <v>71</v>
      </c>
    </row>
    <row r="19" spans="2:2" ht="41.25" x14ac:dyDescent="0.2">
      <c r="B19" s="3" t="s">
        <v>74</v>
      </c>
    </row>
    <row r="30" spans="2:2" x14ac:dyDescent="0.2">
      <c r="B30" s="5" t="s">
        <v>72</v>
      </c>
    </row>
    <row r="31" spans="2:2" x14ac:dyDescent="0.2">
      <c r="B31" s="4" t="s">
        <v>73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A8215-8BBE-4029-ADBB-360DDDF5B909}">
  <dimension ref="A1:F93"/>
  <sheetViews>
    <sheetView workbookViewId="0">
      <selection activeCell="D78" sqref="D78"/>
    </sheetView>
  </sheetViews>
  <sheetFormatPr defaultRowHeight="15" x14ac:dyDescent="0.2"/>
  <cols>
    <col min="1" max="1" width="11.02734375" customWidth="1"/>
    <col min="2" max="2" width="20.3125" customWidth="1"/>
    <col min="3" max="3" width="105.8671875" customWidth="1"/>
    <col min="4" max="5" width="11.0273437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37</v>
      </c>
      <c r="B2" t="s">
        <v>51</v>
      </c>
      <c r="C2" t="s">
        <v>54</v>
      </c>
      <c r="E2" t="b">
        <f t="shared" ref="E2:E6" si="0">IF(D2="Yes", 10, IF(D2="No", -5, IF(D2="Partial", 5)))</f>
        <v>0</v>
      </c>
    </row>
    <row r="3" spans="1:5" x14ac:dyDescent="0.2">
      <c r="A3" t="s">
        <v>37</v>
      </c>
      <c r="B3" t="s">
        <v>51</v>
      </c>
      <c r="C3" t="s">
        <v>56</v>
      </c>
      <c r="E3" t="b">
        <f t="shared" si="0"/>
        <v>0</v>
      </c>
    </row>
    <row r="4" spans="1:5" x14ac:dyDescent="0.2">
      <c r="A4" t="s">
        <v>37</v>
      </c>
      <c r="B4" t="s">
        <v>51</v>
      </c>
      <c r="C4" t="s">
        <v>52</v>
      </c>
      <c r="E4" t="b">
        <f t="shared" si="0"/>
        <v>0</v>
      </c>
    </row>
    <row r="5" spans="1:5" x14ac:dyDescent="0.2">
      <c r="A5" t="s">
        <v>37</v>
      </c>
      <c r="B5" t="s">
        <v>51</v>
      </c>
      <c r="C5" t="s">
        <v>53</v>
      </c>
      <c r="E5" t="b">
        <f t="shared" si="0"/>
        <v>0</v>
      </c>
    </row>
    <row r="6" spans="1:5" x14ac:dyDescent="0.2">
      <c r="A6" t="s">
        <v>12</v>
      </c>
      <c r="B6" t="s">
        <v>51</v>
      </c>
      <c r="C6" t="s">
        <v>55</v>
      </c>
      <c r="E6" t="b">
        <f t="shared" si="0"/>
        <v>0</v>
      </c>
    </row>
    <row r="7" spans="1:5" x14ac:dyDescent="0.2">
      <c r="D7" t="s">
        <v>58</v>
      </c>
      <c r="E7">
        <f>SUM(AnsUsers[Points])</f>
        <v>0</v>
      </c>
    </row>
    <row r="8" spans="1:5" x14ac:dyDescent="0.2">
      <c r="D8" t="s">
        <v>5</v>
      </c>
      <c r="E8">
        <v>50</v>
      </c>
    </row>
    <row r="9" spans="1:5" x14ac:dyDescent="0.2">
      <c r="D9" t="s">
        <v>6</v>
      </c>
      <c r="E9" s="1">
        <f>SUM(E7/E8)*100</f>
        <v>0</v>
      </c>
    </row>
    <row r="11" spans="1:5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</row>
    <row r="12" spans="1:5" x14ac:dyDescent="0.2">
      <c r="A12" t="s">
        <v>12</v>
      </c>
      <c r="B12" t="s">
        <v>20</v>
      </c>
      <c r="C12" t="s">
        <v>21</v>
      </c>
      <c r="E12" t="b">
        <f t="shared" ref="E12:E15" si="1">IF(D12="Yes", 10, IF(D12="No", -5, IF(D12="Partial", 5)))</f>
        <v>0</v>
      </c>
    </row>
    <row r="13" spans="1:5" x14ac:dyDescent="0.2">
      <c r="A13" t="s">
        <v>12</v>
      </c>
      <c r="B13" t="s">
        <v>20</v>
      </c>
      <c r="C13" t="s">
        <v>25</v>
      </c>
      <c r="E13" t="b">
        <f t="shared" si="1"/>
        <v>0</v>
      </c>
    </row>
    <row r="14" spans="1:5" x14ac:dyDescent="0.2">
      <c r="A14" t="s">
        <v>12</v>
      </c>
      <c r="B14" t="s">
        <v>20</v>
      </c>
      <c r="C14" t="s">
        <v>22</v>
      </c>
      <c r="E14" t="b">
        <f t="shared" si="1"/>
        <v>0</v>
      </c>
    </row>
    <row r="15" spans="1:5" x14ac:dyDescent="0.2">
      <c r="A15" t="s">
        <v>23</v>
      </c>
      <c r="B15" t="s">
        <v>20</v>
      </c>
      <c r="C15" t="s">
        <v>24</v>
      </c>
      <c r="E15" t="b">
        <f t="shared" si="1"/>
        <v>0</v>
      </c>
    </row>
    <row r="16" spans="1:5" x14ac:dyDescent="0.2">
      <c r="D16" t="s">
        <v>58</v>
      </c>
      <c r="E16">
        <f>SUM(AnsDeviceComp[Points])</f>
        <v>0</v>
      </c>
    </row>
    <row r="17" spans="1:5" x14ac:dyDescent="0.2">
      <c r="D17" t="s">
        <v>5</v>
      </c>
      <c r="E17">
        <v>40</v>
      </c>
    </row>
    <row r="18" spans="1:5" x14ac:dyDescent="0.2">
      <c r="D18" t="s">
        <v>6</v>
      </c>
      <c r="E18" s="1">
        <f>SUM(E16/E17)*100</f>
        <v>0</v>
      </c>
    </row>
    <row r="20" spans="1:5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</row>
    <row r="21" spans="1:5" x14ac:dyDescent="0.2">
      <c r="A21" t="s">
        <v>12</v>
      </c>
      <c r="B21" t="s">
        <v>30</v>
      </c>
      <c r="C21" t="s">
        <v>34</v>
      </c>
      <c r="E21" t="b">
        <f t="shared" ref="E21:E24" si="2">IF(D21="Yes", 10, IF(D21="No", -5, IF(D21="Partial", 5)))</f>
        <v>0</v>
      </c>
    </row>
    <row r="22" spans="1:5" x14ac:dyDescent="0.2">
      <c r="A22" t="s">
        <v>12</v>
      </c>
      <c r="B22" t="s">
        <v>30</v>
      </c>
      <c r="C22" t="s">
        <v>33</v>
      </c>
      <c r="E22" t="b">
        <f t="shared" si="2"/>
        <v>0</v>
      </c>
    </row>
    <row r="23" spans="1:5" x14ac:dyDescent="0.2">
      <c r="A23" t="s">
        <v>12</v>
      </c>
      <c r="B23" t="s">
        <v>30</v>
      </c>
      <c r="C23" t="s">
        <v>31</v>
      </c>
      <c r="E23" t="b">
        <f t="shared" si="2"/>
        <v>0</v>
      </c>
    </row>
    <row r="24" spans="1:5" x14ac:dyDescent="0.2">
      <c r="A24" t="s">
        <v>12</v>
      </c>
      <c r="B24" t="s">
        <v>30</v>
      </c>
      <c r="C24" t="s">
        <v>32</v>
      </c>
      <c r="E24" t="b">
        <f t="shared" si="2"/>
        <v>0</v>
      </c>
    </row>
    <row r="25" spans="1:5" x14ac:dyDescent="0.2">
      <c r="D25" t="s">
        <v>58</v>
      </c>
      <c r="E25">
        <f>SUM(AnsEdnpoint[Points])</f>
        <v>0</v>
      </c>
    </row>
    <row r="26" spans="1:5" x14ac:dyDescent="0.2">
      <c r="D26" t="s">
        <v>5</v>
      </c>
      <c r="E26">
        <v>40</v>
      </c>
    </row>
    <row r="27" spans="1:5" x14ac:dyDescent="0.2">
      <c r="D27" t="s">
        <v>6</v>
      </c>
      <c r="E27" s="1">
        <f>SUM(E25/E26)*100</f>
        <v>0</v>
      </c>
    </row>
    <row r="29" spans="1:5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</row>
    <row r="30" spans="1:5" x14ac:dyDescent="0.2">
      <c r="A30" t="s">
        <v>12</v>
      </c>
      <c r="B30" t="s">
        <v>26</v>
      </c>
      <c r="C30" t="s">
        <v>57</v>
      </c>
      <c r="E30" t="b">
        <f t="shared" ref="E30:E33" si="3">IF(D30="Yes", 10, IF(D30="No", -5, IF(D30="Partial", 5)))</f>
        <v>0</v>
      </c>
    </row>
    <row r="31" spans="1:5" x14ac:dyDescent="0.2">
      <c r="A31" t="s">
        <v>12</v>
      </c>
      <c r="B31" t="s">
        <v>26</v>
      </c>
      <c r="C31" t="s">
        <v>27</v>
      </c>
      <c r="E31" t="b">
        <f t="shared" si="3"/>
        <v>0</v>
      </c>
    </row>
    <row r="32" spans="1:5" x14ac:dyDescent="0.2">
      <c r="A32" t="s">
        <v>12</v>
      </c>
      <c r="B32" t="s">
        <v>26</v>
      </c>
      <c r="C32" t="s">
        <v>28</v>
      </c>
      <c r="E32" t="b">
        <f t="shared" si="3"/>
        <v>0</v>
      </c>
    </row>
    <row r="33" spans="1:5" x14ac:dyDescent="0.2">
      <c r="A33" t="s">
        <v>12</v>
      </c>
      <c r="B33" t="s">
        <v>26</v>
      </c>
      <c r="C33" t="s">
        <v>29</v>
      </c>
      <c r="E33" t="b">
        <f t="shared" si="3"/>
        <v>0</v>
      </c>
    </row>
    <row r="34" spans="1:5" x14ac:dyDescent="0.2">
      <c r="D34" t="s">
        <v>58</v>
      </c>
      <c r="E34">
        <f>SUM(AnsEmail[Points])</f>
        <v>0</v>
      </c>
    </row>
    <row r="35" spans="1:5" x14ac:dyDescent="0.2">
      <c r="D35" t="s">
        <v>5</v>
      </c>
      <c r="E35">
        <v>40</v>
      </c>
    </row>
    <row r="36" spans="1:5" x14ac:dyDescent="0.2">
      <c r="D36" t="s">
        <v>6</v>
      </c>
      <c r="E36" s="1">
        <f>SUM(E34/E35)*100</f>
        <v>0</v>
      </c>
    </row>
    <row r="38" spans="1:5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</row>
    <row r="39" spans="1:5" x14ac:dyDescent="0.2">
      <c r="A39" t="s">
        <v>12</v>
      </c>
      <c r="B39" t="s">
        <v>13</v>
      </c>
      <c r="C39" t="s">
        <v>15</v>
      </c>
      <c r="E39" t="b">
        <f t="shared" ref="E39:E44" si="4">IF(D39="Yes", 10, IF(D39="No", -5, IF(D39="Partial", 5)))</f>
        <v>0</v>
      </c>
    </row>
    <row r="40" spans="1:5" x14ac:dyDescent="0.2">
      <c r="A40" t="s">
        <v>12</v>
      </c>
      <c r="B40" t="s">
        <v>13</v>
      </c>
      <c r="C40" t="s">
        <v>16</v>
      </c>
      <c r="E40" t="b">
        <f t="shared" si="4"/>
        <v>0</v>
      </c>
    </row>
    <row r="41" spans="1:5" x14ac:dyDescent="0.2">
      <c r="A41" t="s">
        <v>12</v>
      </c>
      <c r="B41" t="s">
        <v>13</v>
      </c>
      <c r="C41" t="s">
        <v>17</v>
      </c>
      <c r="E41" t="b">
        <f t="shared" si="4"/>
        <v>0</v>
      </c>
    </row>
    <row r="42" spans="1:5" x14ac:dyDescent="0.2">
      <c r="A42" t="s">
        <v>12</v>
      </c>
      <c r="B42" t="s">
        <v>13</v>
      </c>
      <c r="C42" t="s">
        <v>18</v>
      </c>
      <c r="E42" t="b">
        <f t="shared" si="4"/>
        <v>0</v>
      </c>
    </row>
    <row r="43" spans="1:5" x14ac:dyDescent="0.2">
      <c r="A43" t="s">
        <v>12</v>
      </c>
      <c r="B43" t="s">
        <v>13</v>
      </c>
      <c r="C43" t="s">
        <v>19</v>
      </c>
      <c r="E43" t="b">
        <f t="shared" si="4"/>
        <v>0</v>
      </c>
    </row>
    <row r="44" spans="1:5" x14ac:dyDescent="0.2">
      <c r="A44" t="s">
        <v>12</v>
      </c>
      <c r="B44" t="s">
        <v>13</v>
      </c>
      <c r="C44" t="s">
        <v>14</v>
      </c>
      <c r="E44" t="b">
        <f t="shared" si="4"/>
        <v>0</v>
      </c>
    </row>
    <row r="45" spans="1:5" x14ac:dyDescent="0.2">
      <c r="D45" t="s">
        <v>58</v>
      </c>
      <c r="E45">
        <f>SUM(AnsData[Points])</f>
        <v>0</v>
      </c>
    </row>
    <row r="46" spans="1:5" x14ac:dyDescent="0.2">
      <c r="D46" t="s">
        <v>5</v>
      </c>
      <c r="E46">
        <v>60</v>
      </c>
    </row>
    <row r="47" spans="1:5" x14ac:dyDescent="0.2">
      <c r="D47" t="s">
        <v>6</v>
      </c>
      <c r="E47" s="1">
        <f>SUM(E45/E46)*100</f>
        <v>0</v>
      </c>
    </row>
    <row r="49" spans="1:5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</row>
    <row r="50" spans="1:5" x14ac:dyDescent="0.2">
      <c r="A50" t="s">
        <v>12</v>
      </c>
      <c r="B50" t="s">
        <v>35</v>
      </c>
      <c r="C50" t="s">
        <v>40</v>
      </c>
      <c r="E50" t="b">
        <f t="shared" ref="E50:E53" si="5">IF(D50="Yes", 10, IF(D50="No", -5, IF(D50="Partial", 5)))</f>
        <v>0</v>
      </c>
    </row>
    <row r="51" spans="1:5" x14ac:dyDescent="0.2">
      <c r="A51" t="s">
        <v>37</v>
      </c>
      <c r="B51" t="s">
        <v>35</v>
      </c>
      <c r="C51" t="s">
        <v>38</v>
      </c>
      <c r="E51" t="b">
        <f t="shared" si="5"/>
        <v>0</v>
      </c>
    </row>
    <row r="52" spans="1:5" x14ac:dyDescent="0.2">
      <c r="A52" t="s">
        <v>23</v>
      </c>
      <c r="B52" t="s">
        <v>35</v>
      </c>
      <c r="C52" t="s">
        <v>36</v>
      </c>
      <c r="E52" t="b">
        <f t="shared" si="5"/>
        <v>0</v>
      </c>
    </row>
    <row r="53" spans="1:5" x14ac:dyDescent="0.2">
      <c r="A53" t="s">
        <v>23</v>
      </c>
      <c r="B53" t="s">
        <v>35</v>
      </c>
      <c r="C53" t="s">
        <v>39</v>
      </c>
      <c r="E53" t="b">
        <f t="shared" si="5"/>
        <v>0</v>
      </c>
    </row>
    <row r="54" spans="1:5" x14ac:dyDescent="0.2">
      <c r="D54" t="s">
        <v>58</v>
      </c>
      <c r="E54">
        <f>SUM(AnsIDProt[Points])</f>
        <v>0</v>
      </c>
    </row>
    <row r="55" spans="1:5" x14ac:dyDescent="0.2">
      <c r="D55" t="s">
        <v>5</v>
      </c>
      <c r="E55">
        <v>40</v>
      </c>
    </row>
    <row r="56" spans="1:5" x14ac:dyDescent="0.2">
      <c r="D56" t="s">
        <v>6</v>
      </c>
      <c r="E56" s="1">
        <f>SUM(E54/E55)*100</f>
        <v>0</v>
      </c>
    </row>
    <row r="58" spans="1:5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</row>
    <row r="59" spans="1:5" x14ac:dyDescent="0.2">
      <c r="A59" t="s">
        <v>7</v>
      </c>
      <c r="B59" t="s">
        <v>8</v>
      </c>
      <c r="C59" t="s">
        <v>9</v>
      </c>
      <c r="E59" t="b">
        <f t="shared" ref="E59:E61" si="6">IF(D59="Yes", 10, IF(D59="No", -5, IF(D59="Partial", 5)))</f>
        <v>0</v>
      </c>
    </row>
    <row r="60" spans="1:5" x14ac:dyDescent="0.2">
      <c r="A60" t="s">
        <v>7</v>
      </c>
      <c r="B60" t="s">
        <v>8</v>
      </c>
      <c r="C60" t="s">
        <v>11</v>
      </c>
      <c r="E60" t="b">
        <f t="shared" si="6"/>
        <v>0</v>
      </c>
    </row>
    <row r="61" spans="1:5" x14ac:dyDescent="0.2">
      <c r="A61" t="s">
        <v>7</v>
      </c>
      <c r="B61" t="s">
        <v>8</v>
      </c>
      <c r="C61" t="s">
        <v>10</v>
      </c>
      <c r="E61" t="b">
        <f t="shared" si="6"/>
        <v>0</v>
      </c>
    </row>
    <row r="62" spans="1:5" x14ac:dyDescent="0.2">
      <c r="D62" t="s">
        <v>58</v>
      </c>
      <c r="E62">
        <f>SUM(AnsBUDR[Points])</f>
        <v>0</v>
      </c>
    </row>
    <row r="63" spans="1:5" x14ac:dyDescent="0.2">
      <c r="D63" t="s">
        <v>5</v>
      </c>
      <c r="E63">
        <v>30</v>
      </c>
    </row>
    <row r="64" spans="1:5" x14ac:dyDescent="0.2">
      <c r="D64" t="s">
        <v>6</v>
      </c>
      <c r="E64" s="1">
        <f>SUM(E62/E63)*100</f>
        <v>0</v>
      </c>
    </row>
    <row r="66" spans="1:5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</row>
    <row r="67" spans="1:5" x14ac:dyDescent="0.2">
      <c r="A67" t="s">
        <v>37</v>
      </c>
      <c r="B67" t="s">
        <v>41</v>
      </c>
      <c r="C67" t="s">
        <v>43</v>
      </c>
      <c r="E67" t="b">
        <f t="shared" ref="E67:E71" si="7">IF(D67="Yes", 10, IF(D67="No", -5, IF(D67="Partial", 5)))</f>
        <v>0</v>
      </c>
    </row>
    <row r="68" spans="1:5" x14ac:dyDescent="0.2">
      <c r="A68" t="s">
        <v>12</v>
      </c>
      <c r="B68" t="s">
        <v>41</v>
      </c>
      <c r="C68" t="s">
        <v>42</v>
      </c>
      <c r="E68" t="b">
        <f t="shared" si="7"/>
        <v>0</v>
      </c>
    </row>
    <row r="69" spans="1:5" x14ac:dyDescent="0.2">
      <c r="A69" t="s">
        <v>23</v>
      </c>
      <c r="B69" t="s">
        <v>41</v>
      </c>
      <c r="C69" t="s">
        <v>46</v>
      </c>
      <c r="E69" t="b">
        <f t="shared" si="7"/>
        <v>0</v>
      </c>
    </row>
    <row r="70" spans="1:5" x14ac:dyDescent="0.2">
      <c r="A70" t="s">
        <v>37</v>
      </c>
      <c r="B70" t="s">
        <v>41</v>
      </c>
      <c r="C70" t="s">
        <v>47</v>
      </c>
      <c r="E70" t="b">
        <f t="shared" si="7"/>
        <v>0</v>
      </c>
    </row>
    <row r="71" spans="1:5" x14ac:dyDescent="0.2">
      <c r="A71" t="s">
        <v>23</v>
      </c>
      <c r="B71" t="s">
        <v>41</v>
      </c>
      <c r="C71" t="s">
        <v>44</v>
      </c>
      <c r="E71" t="b">
        <f t="shared" si="7"/>
        <v>0</v>
      </c>
    </row>
    <row r="72" spans="1:5" x14ac:dyDescent="0.2">
      <c r="D72" t="s">
        <v>58</v>
      </c>
      <c r="E72">
        <f>SUM(AnsNetwork[Points])</f>
        <v>0</v>
      </c>
    </row>
    <row r="73" spans="1:5" x14ac:dyDescent="0.2">
      <c r="D73" t="s">
        <v>5</v>
      </c>
      <c r="E73">
        <v>50</v>
      </c>
    </row>
    <row r="74" spans="1:5" x14ac:dyDescent="0.2">
      <c r="D74" t="s">
        <v>6</v>
      </c>
      <c r="E74" s="1">
        <f>SUM(E72/E73)*100</f>
        <v>0</v>
      </c>
    </row>
    <row r="76" spans="1:5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</row>
    <row r="77" spans="1:5" x14ac:dyDescent="0.2">
      <c r="A77" t="s">
        <v>37</v>
      </c>
      <c r="B77" t="s">
        <v>49</v>
      </c>
      <c r="C77" t="s">
        <v>45</v>
      </c>
      <c r="E77" t="b">
        <f t="shared" ref="E77:E78" si="8">IF(D77="Yes", 10, IF(D77="No", -5, IF(D77="Partial", 5)))</f>
        <v>0</v>
      </c>
    </row>
    <row r="78" spans="1:5" x14ac:dyDescent="0.2">
      <c r="A78" t="s">
        <v>48</v>
      </c>
      <c r="B78" t="s">
        <v>49</v>
      </c>
      <c r="C78" t="s">
        <v>50</v>
      </c>
      <c r="E78" t="b">
        <f t="shared" si="8"/>
        <v>0</v>
      </c>
    </row>
    <row r="79" spans="1:5" x14ac:dyDescent="0.2">
      <c r="D79" t="s">
        <v>58</v>
      </c>
      <c r="E79">
        <f>SUM(AnsPolicy[Points])</f>
        <v>0</v>
      </c>
    </row>
    <row r="80" spans="1:5" x14ac:dyDescent="0.2">
      <c r="D80" t="s">
        <v>5</v>
      </c>
      <c r="E80">
        <v>20</v>
      </c>
    </row>
    <row r="81" spans="4:6" x14ac:dyDescent="0.2">
      <c r="D81" t="s">
        <v>6</v>
      </c>
      <c r="E81" s="1">
        <f>SUM(E79/E80)*100</f>
        <v>0</v>
      </c>
    </row>
    <row r="85" spans="4:6" x14ac:dyDescent="0.2">
      <c r="D85" t="s">
        <v>51</v>
      </c>
      <c r="E85" s="1">
        <f>SUM(E9)</f>
        <v>0</v>
      </c>
      <c r="F85" t="str">
        <f>IF(E85&gt;=81, "1", IF(E85&gt;=61, "2", IF(E85&gt;=41, "3", IF(E85&gt;20, "4", "5"))))</f>
        <v>5</v>
      </c>
    </row>
    <row r="86" spans="4:6" x14ac:dyDescent="0.2">
      <c r="D86" t="s">
        <v>67</v>
      </c>
      <c r="E86" s="1">
        <f>SUM(E18)</f>
        <v>0</v>
      </c>
      <c r="F86" t="str">
        <f t="shared" ref="F86:F93" si="9">IF(E86&gt;=81, "1", IF(E86&gt;=61, "2", IF(E86&gt;=41, "3", IF(E86&gt;20, "4", "5"))))</f>
        <v>5</v>
      </c>
    </row>
    <row r="87" spans="4:6" x14ac:dyDescent="0.2">
      <c r="D87" t="s">
        <v>66</v>
      </c>
      <c r="E87" s="1">
        <f>SUM(E27)</f>
        <v>0</v>
      </c>
      <c r="F87" t="str">
        <f t="shared" si="9"/>
        <v>5</v>
      </c>
    </row>
    <row r="88" spans="4:6" x14ac:dyDescent="0.2">
      <c r="D88" t="s">
        <v>65</v>
      </c>
      <c r="E88" s="1">
        <f>SUM(E36)</f>
        <v>0</v>
      </c>
      <c r="F88" t="str">
        <f t="shared" si="9"/>
        <v>5</v>
      </c>
    </row>
    <row r="89" spans="4:6" x14ac:dyDescent="0.2">
      <c r="D89" t="s">
        <v>64</v>
      </c>
      <c r="E89" s="1">
        <f>SUM(E47)</f>
        <v>0</v>
      </c>
      <c r="F89" t="str">
        <f t="shared" si="9"/>
        <v>5</v>
      </c>
    </row>
    <row r="90" spans="4:6" x14ac:dyDescent="0.2">
      <c r="D90" t="s">
        <v>63</v>
      </c>
      <c r="E90" s="1">
        <f>SUM(E56)</f>
        <v>0</v>
      </c>
      <c r="F90" t="str">
        <f t="shared" si="9"/>
        <v>5</v>
      </c>
    </row>
    <row r="91" spans="4:6" x14ac:dyDescent="0.2">
      <c r="D91" t="s">
        <v>8</v>
      </c>
      <c r="E91" s="1">
        <f>SUM(E64)</f>
        <v>0</v>
      </c>
      <c r="F91" t="str">
        <f t="shared" si="9"/>
        <v>5</v>
      </c>
    </row>
    <row r="92" spans="4:6" x14ac:dyDescent="0.2">
      <c r="D92" t="s">
        <v>41</v>
      </c>
      <c r="E92" s="1">
        <f>SUM(E74)</f>
        <v>0</v>
      </c>
      <c r="F92" t="str">
        <f t="shared" si="9"/>
        <v>5</v>
      </c>
    </row>
    <row r="93" spans="4:6" x14ac:dyDescent="0.2">
      <c r="D93" t="s">
        <v>49</v>
      </c>
      <c r="E93" s="1">
        <f>SUM(E81)</f>
        <v>0</v>
      </c>
      <c r="F93" t="str">
        <f t="shared" si="9"/>
        <v>5</v>
      </c>
    </row>
  </sheetData>
  <conditionalFormatting sqref="B21:E21 B23:E24 B28:E28 B26:C27 B25:D25">
    <cfRule type="iconSet" priority="96">
      <iconSet iconSet="3Arrows">
        <cfvo type="percent" val="0"/>
        <cfvo type="percent" val="33"/>
        <cfvo type="percent" val="67"/>
      </iconSet>
    </cfRule>
    <cfRule type="colorScale" priority="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15:E15 A21:E21 A23:E24 A28:E28 A26:C27 A25:D25">
    <cfRule type="iconSet" priority="102">
      <iconSet iconSet="3Symbols">
        <cfvo type="percent" val="0"/>
        <cfvo type="percent" val="33"/>
        <cfvo type="percent" val="67"/>
      </iconSet>
    </cfRule>
  </conditionalFormatting>
  <conditionalFormatting sqref="B22:E22">
    <cfRule type="iconSet" priority="81">
      <iconSet iconSet="3Arrows">
        <cfvo type="percent" val="0"/>
        <cfvo type="percent" val="33"/>
        <cfvo type="percent" val="67"/>
      </iconSet>
    </cfRule>
    <cfRule type="colorScale" priority="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22:E22">
    <cfRule type="iconSet" priority="83">
      <iconSet iconSet="3Symbols">
        <cfvo type="percent" val="0"/>
        <cfvo type="percent" val="33"/>
        <cfvo type="percent" val="67"/>
      </iconSet>
    </cfRule>
  </conditionalFormatting>
  <conditionalFormatting sqref="B16:D16 B19:E19 B17:C18">
    <cfRule type="colorScale" priority="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16:D16 A19:E19 A17:C18">
    <cfRule type="iconSet" priority="78">
      <iconSet iconSet="3Symbols">
        <cfvo type="percent" val="0"/>
        <cfvo type="percent" val="33"/>
        <cfvo type="percent" val="67"/>
      </iconSet>
    </cfRule>
    <cfRule type="iconSet" priority="79">
      <iconSet showValue="0">
        <cfvo type="percent" val="0"/>
        <cfvo type="percent" val="33"/>
        <cfvo type="percent" val="67"/>
      </iconSet>
    </cfRule>
    <cfRule type="iconSet" priority="80">
      <iconSet iconSet="3Symbols">
        <cfvo type="percent" val="0"/>
        <cfvo type="percent" val="33"/>
        <cfvo type="percent" val="67"/>
      </iconSet>
    </cfRule>
  </conditionalFormatting>
  <conditionalFormatting sqref="B34:D34 B37:E37 B35:C36">
    <cfRule type="iconSet" priority="74">
      <iconSet iconSet="3Arrows">
        <cfvo type="percent" val="0"/>
        <cfvo type="percent" val="33"/>
        <cfvo type="percent" val="67"/>
      </iconSet>
    </cfRule>
    <cfRule type="colorScale" priority="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34:D34 A37:E37 A35:C36">
    <cfRule type="iconSet" priority="76">
      <iconSet iconSet="3Symbols">
        <cfvo type="percent" val="0"/>
        <cfvo type="percent" val="33"/>
        <cfvo type="percent" val="67"/>
      </iconSet>
    </cfRule>
  </conditionalFormatting>
  <conditionalFormatting sqref="B45:D45 B48:E48 B46:C47">
    <cfRule type="iconSet" priority="71">
      <iconSet iconSet="3Arrows">
        <cfvo type="percent" val="0"/>
        <cfvo type="percent" val="33"/>
        <cfvo type="percent" val="67"/>
      </iconSet>
    </cfRule>
    <cfRule type="colorScale" priority="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45:D45 A48:E48 A46:C47">
    <cfRule type="iconSet" priority="73">
      <iconSet iconSet="3Symbols">
        <cfvo type="percent" val="0"/>
        <cfvo type="percent" val="33"/>
        <cfvo type="percent" val="67"/>
      </iconSet>
    </cfRule>
  </conditionalFormatting>
  <conditionalFormatting sqref="B54:D54 B57:E57 B55:C56">
    <cfRule type="iconSet" priority="68">
      <iconSet iconSet="3Arrows">
        <cfvo type="percent" val="0"/>
        <cfvo type="percent" val="33"/>
        <cfvo type="percent" val="67"/>
      </iconSet>
    </cfRule>
    <cfRule type="colorScale" priority="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54:D54 A57:E57 A55:C56">
    <cfRule type="iconSet" priority="70">
      <iconSet iconSet="3Symbols">
        <cfvo type="percent" val="0"/>
        <cfvo type="percent" val="33"/>
        <cfvo type="percent" val="67"/>
      </iconSet>
    </cfRule>
  </conditionalFormatting>
  <conditionalFormatting sqref="B62:D62 B65:E65 B63:C64">
    <cfRule type="iconSet" priority="65">
      <iconSet iconSet="3Arrows">
        <cfvo type="percent" val="0"/>
        <cfvo type="percent" val="33"/>
        <cfvo type="percent" val="67"/>
      </iconSet>
    </cfRule>
    <cfRule type="colorScale" priority="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62:D62 A65:E65 A63:C64">
    <cfRule type="iconSet" priority="67">
      <iconSet iconSet="3Symbols">
        <cfvo type="percent" val="0"/>
        <cfvo type="percent" val="33"/>
        <cfvo type="percent" val="67"/>
      </iconSet>
    </cfRule>
  </conditionalFormatting>
  <conditionalFormatting sqref="B72:D72 B75:E75 B73:C74">
    <cfRule type="iconSet" priority="62">
      <iconSet iconSet="3Arrows">
        <cfvo type="percent" val="0"/>
        <cfvo type="percent" val="33"/>
        <cfvo type="percent" val="67"/>
      </iconSet>
    </cfRule>
    <cfRule type="colorScale" priority="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72:D72 A75:E75 A73:C74">
    <cfRule type="iconSet" priority="64">
      <iconSet iconSet="3Symbols">
        <cfvo type="percent" val="0"/>
        <cfvo type="percent" val="33"/>
        <cfvo type="percent" val="67"/>
      </iconSet>
    </cfRule>
  </conditionalFormatting>
  <conditionalFormatting sqref="A1:E1">
    <cfRule type="iconSet" priority="59">
      <iconSet iconSet="3Symbols">
        <cfvo type="percent" val="0"/>
        <cfvo type="percent" val="33"/>
        <cfvo type="percent" val="67"/>
      </iconSet>
    </cfRule>
    <cfRule type="iconSet" priority="60">
      <iconSet showValue="0">
        <cfvo type="percent" val="0"/>
        <cfvo type="percent" val="33"/>
        <cfvo type="percent" val="67"/>
      </iconSet>
    </cfRule>
    <cfRule type="iconSet" priority="61">
      <iconSet iconSet="3Symbols">
        <cfvo type="percent" val="0"/>
        <cfvo type="percent" val="33"/>
        <cfvo type="percent" val="67"/>
      </iconSet>
    </cfRule>
  </conditionalFormatting>
  <conditionalFormatting sqref="B3:E6 B10:E12 B7:D9">
    <cfRule type="colorScale" priority="1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2:E6 A10:E12 A7:D9">
    <cfRule type="iconSet" priority="105">
      <iconSet iconSet="3Symbols">
        <cfvo type="percent" val="0"/>
        <cfvo type="percent" val="33"/>
        <cfvo type="percent" val="67"/>
      </iconSet>
    </cfRule>
    <cfRule type="iconSet" priority="106">
      <iconSet showValue="0">
        <cfvo type="percent" val="0"/>
        <cfvo type="percent" val="33"/>
        <cfvo type="percent" val="67"/>
      </iconSet>
    </cfRule>
    <cfRule type="iconSet" priority="107">
      <iconSet iconSet="3Symbols">
        <cfvo type="percent" val="0"/>
        <cfvo type="percent" val="33"/>
        <cfvo type="percent" val="67"/>
      </iconSet>
    </cfRule>
  </conditionalFormatting>
  <conditionalFormatting sqref="B20:E20">
    <cfRule type="iconSet" priority="56">
      <iconSet iconSet="3Arrows">
        <cfvo type="percent" val="0"/>
        <cfvo type="percent" val="33"/>
        <cfvo type="percent" val="67"/>
      </iconSet>
    </cfRule>
    <cfRule type="colorScale" priority="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20:E20">
    <cfRule type="iconSet" priority="58">
      <iconSet iconSet="3Symbols">
        <cfvo type="percent" val="0"/>
        <cfvo type="percent" val="33"/>
        <cfvo type="percent" val="67"/>
      </iconSet>
    </cfRule>
  </conditionalFormatting>
  <conditionalFormatting sqref="B2:E6">
    <cfRule type="colorScale" priority="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2:E6">
    <cfRule type="iconSet" priority="54">
      <iconSet iconSet="3Arrows">
        <cfvo type="percent" val="0"/>
        <cfvo type="percent" val="33"/>
        <cfvo type="percent" val="67"/>
      </iconSet>
    </cfRule>
  </conditionalFormatting>
  <conditionalFormatting sqref="D2:E6">
    <cfRule type="iconSet" priority="53">
      <iconSet iconSet="3Arrows">
        <cfvo type="percent" val="0"/>
        <cfvo type="percent" val="33"/>
        <cfvo type="percent" val="67"/>
      </iconSet>
    </cfRule>
  </conditionalFormatting>
  <conditionalFormatting sqref="E2:E6"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50">
      <iconSet iconSet="3Symbols">
        <cfvo type="percent" val="0"/>
        <cfvo type="percent" val="33"/>
        <cfvo type="percent" val="67"/>
      </iconSet>
    </cfRule>
  </conditionalFormatting>
  <conditionalFormatting sqref="E12:E15"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E21:E24">
    <cfRule type="iconSet" priority="45">
      <iconSet iconSet="3Symbols">
        <cfvo type="percent" val="0"/>
        <cfvo type="percent" val="33"/>
        <cfvo type="percent" val="67"/>
      </iconSet>
    </cfRule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0:E33">
    <cfRule type="iconSet" priority="43">
      <iconSet iconSet="3Symbols">
        <cfvo type="percent" val="0"/>
        <cfvo type="percent" val="33"/>
        <cfvo type="percent" val="67"/>
      </iconSet>
    </cfRule>
    <cfRule type="colorScale" priority="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9:E44">
    <cfRule type="iconSet" priority="41">
      <iconSet iconSet="3Symbols">
        <cfvo type="percent" val="0"/>
        <cfvo type="percent" val="33"/>
        <cfvo type="percent" val="67"/>
      </iconSet>
    </cfRule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:E53">
    <cfRule type="iconSet" priority="39">
      <iconSet iconSet="3Symbols">
        <cfvo type="percent" val="0"/>
        <cfvo type="percent" val="33"/>
        <cfvo type="percent" val="67"/>
      </iconSet>
    </cfRule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9:E61">
    <cfRule type="iconSet" priority="37">
      <iconSet iconSet="3Symbols">
        <cfvo type="percent" val="0"/>
        <cfvo type="percent" val="33"/>
        <cfvo type="percent" val="67"/>
      </iconSet>
    </cfRule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7:E71">
    <cfRule type="iconSet" priority="35">
      <iconSet iconSet="3Symbols">
        <cfvo type="percent" val="0"/>
        <cfvo type="percent" val="33"/>
        <cfvo type="percent" val="67"/>
      </iconSet>
    </cfRule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77:E78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34">
      <iconSet iconSet="3Symbols">
        <cfvo type="percent" val="0"/>
        <cfvo type="percent" val="33"/>
        <cfvo type="percent" val="67"/>
      </iconSet>
    </cfRule>
  </conditionalFormatting>
  <conditionalFormatting sqref="D17:D18">
    <cfRule type="colorScale" priority="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17:D18">
    <cfRule type="iconSet" priority="30">
      <iconSet iconSet="3Symbols">
        <cfvo type="percent" val="0"/>
        <cfvo type="percent" val="33"/>
        <cfvo type="percent" val="67"/>
      </iconSet>
    </cfRule>
    <cfRule type="iconSet" priority="31">
      <iconSet showValue="0">
        <cfvo type="percent" val="0"/>
        <cfvo type="percent" val="33"/>
        <cfvo type="percent" val="67"/>
      </iconSet>
    </cfRule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D26:D27">
    <cfRule type="colorScale" priority="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26:D27">
    <cfRule type="iconSet" priority="26">
      <iconSet iconSet="3Symbols">
        <cfvo type="percent" val="0"/>
        <cfvo type="percent" val="33"/>
        <cfvo type="percent" val="67"/>
      </iconSet>
    </cfRule>
    <cfRule type="iconSet" priority="27">
      <iconSet showValue="0">
        <cfvo type="percent" val="0"/>
        <cfvo type="percent" val="33"/>
        <cfvo type="percent" val="67"/>
      </iconSet>
    </cfRule>
    <cfRule type="iconSet" priority="28">
      <iconSet iconSet="3Symbols">
        <cfvo type="percent" val="0"/>
        <cfvo type="percent" val="33"/>
        <cfvo type="percent" val="67"/>
      </iconSet>
    </cfRule>
  </conditionalFormatting>
  <conditionalFormatting sqref="D35:D36">
    <cfRule type="colorScale" priority="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35:D36">
    <cfRule type="iconSet" priority="22">
      <iconSet iconSet="3Symbols">
        <cfvo type="percent" val="0"/>
        <cfvo type="percent" val="33"/>
        <cfvo type="percent" val="67"/>
      </iconSet>
    </cfRule>
    <cfRule type="iconSet" priority="23">
      <iconSet showValue="0">
        <cfvo type="percent" val="0"/>
        <cfvo type="percent" val="33"/>
        <cfvo type="percent" val="67"/>
      </iconSet>
    </cfRule>
    <cfRule type="iconSet" priority="24">
      <iconSet iconSet="3Symbols">
        <cfvo type="percent" val="0"/>
        <cfvo type="percent" val="33"/>
        <cfvo type="percent" val="67"/>
      </iconSet>
    </cfRule>
  </conditionalFormatting>
  <conditionalFormatting sqref="D46:D47">
    <cfRule type="colorScale" priority="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46:D47">
    <cfRule type="iconSet" priority="18">
      <iconSet iconSet="3Symbols">
        <cfvo type="percent" val="0"/>
        <cfvo type="percent" val="33"/>
        <cfvo type="percent" val="67"/>
      </iconSet>
    </cfRule>
    <cfRule type="iconSet" priority="19">
      <iconSet showValue="0">
        <cfvo type="percent" val="0"/>
        <cfvo type="percent" val="33"/>
        <cfvo type="percent" val="67"/>
      </iconSet>
    </cfRule>
    <cfRule type="iconSet" priority="20">
      <iconSet iconSet="3Symbols">
        <cfvo type="percent" val="0"/>
        <cfvo type="percent" val="33"/>
        <cfvo type="percent" val="67"/>
      </iconSet>
    </cfRule>
  </conditionalFormatting>
  <conditionalFormatting sqref="D55:D56">
    <cfRule type="colorScale" priority="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55:D56">
    <cfRule type="iconSet" priority="14">
      <iconSet iconSet="3Symbols">
        <cfvo type="percent" val="0"/>
        <cfvo type="percent" val="33"/>
        <cfvo type="percent" val="67"/>
      </iconSet>
    </cfRule>
    <cfRule type="iconSet" priority="15">
      <iconSet showValue="0">
        <cfvo type="percent" val="0"/>
        <cfvo type="percent" val="33"/>
        <cfvo type="percent" val="67"/>
      </iconSet>
    </cfRule>
    <cfRule type="iconSet" priority="16">
      <iconSet iconSet="3Symbols">
        <cfvo type="percent" val="0"/>
        <cfvo type="percent" val="33"/>
        <cfvo type="percent" val="67"/>
      </iconSet>
    </cfRule>
  </conditionalFormatting>
  <conditionalFormatting sqref="D63:D64">
    <cfRule type="colorScale" priority="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63:D64">
    <cfRule type="iconSet" priority="10">
      <iconSet iconSet="3Symbols">
        <cfvo type="percent" val="0"/>
        <cfvo type="percent" val="33"/>
        <cfvo type="percent" val="67"/>
      </iconSet>
    </cfRule>
    <cfRule type="iconSet" priority="11">
      <iconSet showValue="0">
        <cfvo type="percent" val="0"/>
        <cfvo type="percent" val="33"/>
        <cfvo type="percent" val="67"/>
      </iconSet>
    </cfRule>
    <cfRule type="iconSet" priority="12">
      <iconSet iconSet="3Symbols">
        <cfvo type="percent" val="0"/>
        <cfvo type="percent" val="33"/>
        <cfvo type="percent" val="67"/>
      </iconSet>
    </cfRule>
  </conditionalFormatting>
  <conditionalFormatting sqref="D73:D74">
    <cfRule type="colorScale" priority="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73:D74">
    <cfRule type="iconSet" priority="6">
      <iconSet iconSet="3Symbols">
        <cfvo type="percent" val="0"/>
        <cfvo type="percent" val="33"/>
        <cfvo type="percent" val="67"/>
      </iconSet>
    </cfRule>
    <cfRule type="iconSet" priority="7">
      <iconSet showValue="0">
        <cfvo type="percent" val="0"/>
        <cfvo type="percent" val="33"/>
        <cfvo type="percent" val="67"/>
      </iconSet>
    </cfRule>
    <cfRule type="iconSet" priority="8">
      <iconSet iconSet="3Symbols">
        <cfvo type="percent" val="0"/>
        <cfvo type="percent" val="33"/>
        <cfvo type="percent" val="67"/>
      </iconSet>
    </cfRule>
  </conditionalFormatting>
  <conditionalFormatting sqref="D80:D81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80:D81">
    <cfRule type="iconSet" priority="2">
      <iconSet iconSet="3Symbols">
        <cfvo type="percent" val="0"/>
        <cfvo type="percent" val="33"/>
        <cfvo type="percent" val="67"/>
      </iconSet>
    </cfRule>
    <cfRule type="iconSet" priority="3">
      <iconSet showValue="0">
        <cfvo type="percent" val="0"/>
        <cfvo type="percent" val="33"/>
        <cfvo type="percent" val="67"/>
      </iconSet>
    </cfRule>
    <cfRule type="iconSet" priority="4">
      <iconSet iconSet="3Symbols">
        <cfvo type="percent" val="0"/>
        <cfvo type="percent" val="33"/>
        <cfvo type="percent" val="67"/>
      </iconSet>
    </cfRule>
  </conditionalFormatting>
  <dataValidations count="1">
    <dataValidation type="list" allowBlank="1" showInputMessage="1" showErrorMessage="1" sqref="D2:D6 D12 D13 D14 D15 D21 D22 D23 D24 D30 D31 D32 D33 D39:D44 D50 D51 D52 D53 D59 D60 D61 D67:D71 D77 D78" xr:uid="{CAD634B7-EF20-44E8-8D83-1FFBAD62C281}">
      <formula1>"Yes,No,Partial"</formula1>
    </dataValidation>
  </dataValidations>
  <pageMargins left="0.7" right="0.7" top="0.75" bottom="0.75" header="0.3" footer="0.3"/>
  <pageSetup paperSize="9" orientation="portrait"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7335-7F6E-4216-9419-18985D1478A8}">
  <dimension ref="A2:C26"/>
  <sheetViews>
    <sheetView workbookViewId="0">
      <selection activeCell="B11" sqref="B11"/>
    </sheetView>
  </sheetViews>
  <sheetFormatPr defaultRowHeight="15" x14ac:dyDescent="0.2"/>
  <cols>
    <col min="1" max="1" width="21.65625" customWidth="1"/>
    <col min="2" max="2" width="12.375" customWidth="1"/>
    <col min="3" max="3" width="13.1796875" customWidth="1"/>
  </cols>
  <sheetData>
    <row r="2" spans="1:3" x14ac:dyDescent="0.2">
      <c r="A2" t="s">
        <v>59</v>
      </c>
      <c r="B2" t="s">
        <v>60</v>
      </c>
      <c r="C2" t="s">
        <v>61</v>
      </c>
    </row>
    <row r="3" spans="1:3" x14ac:dyDescent="0.2">
      <c r="A3" t="s">
        <v>51</v>
      </c>
      <c r="C3" s="1">
        <f>_xlfn.NUMBERVALUE(Answers!F85)</f>
        <v>5</v>
      </c>
    </row>
    <row r="4" spans="1:3" x14ac:dyDescent="0.2">
      <c r="A4" t="s">
        <v>20</v>
      </c>
      <c r="C4" s="1">
        <f>_xlfn.NUMBERVALUE(Answers!F86)</f>
        <v>5</v>
      </c>
    </row>
    <row r="5" spans="1:3" x14ac:dyDescent="0.2">
      <c r="A5" t="s">
        <v>30</v>
      </c>
      <c r="C5" s="1">
        <f>_xlfn.NUMBERVALUE(Answers!F87)</f>
        <v>5</v>
      </c>
    </row>
    <row r="6" spans="1:3" x14ac:dyDescent="0.2">
      <c r="A6" t="s">
        <v>26</v>
      </c>
      <c r="C6" s="1">
        <f>_xlfn.NUMBERVALUE(Answers!F88)</f>
        <v>5</v>
      </c>
    </row>
    <row r="7" spans="1:3" x14ac:dyDescent="0.2">
      <c r="A7" t="s">
        <v>13</v>
      </c>
      <c r="C7" s="1">
        <f>_xlfn.NUMBERVALUE(Answers!F89)</f>
        <v>5</v>
      </c>
    </row>
    <row r="8" spans="1:3" x14ac:dyDescent="0.2">
      <c r="A8" t="s">
        <v>62</v>
      </c>
      <c r="C8" s="1">
        <f>_xlfn.NUMBERVALUE(Answers!F90)</f>
        <v>5</v>
      </c>
    </row>
    <row r="9" spans="1:3" x14ac:dyDescent="0.2">
      <c r="A9" t="s">
        <v>8</v>
      </c>
      <c r="C9" s="1">
        <f>_xlfn.NUMBERVALUE(Answers!F91)</f>
        <v>5</v>
      </c>
    </row>
    <row r="10" spans="1:3" x14ac:dyDescent="0.2">
      <c r="A10" t="s">
        <v>41</v>
      </c>
      <c r="C10" s="1">
        <f>_xlfn.NUMBERVALUE(Answers!F92)</f>
        <v>5</v>
      </c>
    </row>
    <row r="11" spans="1:3" x14ac:dyDescent="0.2">
      <c r="A11" t="s">
        <v>49</v>
      </c>
      <c r="C11" s="1">
        <f>_xlfn.NUMBERVALUE(Answers!F93)</f>
        <v>5</v>
      </c>
    </row>
    <row r="26" spans="3:3" x14ac:dyDescent="0.2">
      <c r="C26" t="str">
        <f>Answers!F92</f>
        <v>5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item1.xml>��
</file>

<file path=customXml/itemProps1.xml><?xml version="1.0" encoding="utf-8"?>
<ds:datastoreItem xmlns:ds="http://schemas.openxmlformats.org/officeDocument/2006/customXml" ds:itemID="{E1BCECBD-B265-48BF-93FF-0F9046D305F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Answers</vt:lpstr>
      <vt:lpstr>Heatmap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Sartin</dc:creator>
  <cp:lastModifiedBy>Sean Houghton</cp:lastModifiedBy>
  <dcterms:created xsi:type="dcterms:W3CDTF">2021-06-18T10:29:46Z</dcterms:created>
  <dcterms:modified xsi:type="dcterms:W3CDTF">2021-07-06T11:26:12Z</dcterms:modified>
</cp:coreProperties>
</file>